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6" i="1" l="1"/>
  <c r="E6" i="1"/>
  <c r="E7" i="1" l="1"/>
  <c r="K7" i="1" l="1"/>
  <c r="K9" i="1" l="1"/>
  <c r="K8" i="1"/>
  <c r="K5" i="1"/>
  <c r="E9" i="1"/>
  <c r="E8" i="1"/>
  <c r="E5" i="1"/>
  <c r="K11" i="1"/>
  <c r="K10" i="1" l="1"/>
  <c r="E10" i="1"/>
  <c r="E11" i="1" s="1"/>
</calcChain>
</file>

<file path=xl/sharedStrings.xml><?xml version="1.0" encoding="utf-8"?>
<sst xmlns="http://schemas.openxmlformats.org/spreadsheetml/2006/main" count="30" uniqueCount="14">
  <si>
    <t>Vertical Dipole RST-8710 Calculations</t>
  </si>
  <si>
    <t>07 Jan '14                  jw</t>
  </si>
  <si>
    <t>Center Frequency</t>
  </si>
  <si>
    <t>MHz.</t>
  </si>
  <si>
    <t>Inches</t>
  </si>
  <si>
    <t>(#14 wire)</t>
  </si>
  <si>
    <t>HL</t>
  </si>
  <si>
    <t>AL</t>
  </si>
  <si>
    <t>CL</t>
  </si>
  <si>
    <t>Coil Turns</t>
  </si>
  <si>
    <t>Dowel Length</t>
  </si>
  <si>
    <t>#</t>
  </si>
  <si>
    <r>
      <t>(</t>
    </r>
    <r>
      <rPr>
        <sz val="11"/>
        <color theme="1"/>
        <rFont val="Calibri"/>
        <family val="2"/>
      </rPr>
      <t>½</t>
    </r>
    <r>
      <rPr>
        <sz val="11"/>
        <color theme="1"/>
        <rFont val="Calibri"/>
        <family val="2"/>
        <scheme val="minor"/>
      </rPr>
      <t>"Tape)</t>
    </r>
  </si>
  <si>
    <t>Element Length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</si>
</sst>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190499</xdr:rowOff>
        </xdr:from>
        <xdr:to>
          <xdr:col>9</xdr:col>
          <xdr:colOff>600075</xdr:colOff>
          <xdr:row>33</xdr:row>
          <xdr:rowOff>155186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view="pageLayout" topLeftCell="A2" zoomScaleNormal="100" workbookViewId="0">
      <selection activeCell="E7" sqref="E7"/>
    </sheetView>
  </sheetViews>
  <sheetFormatPr defaultRowHeight="15" x14ac:dyDescent="0.25"/>
  <sheetData>
    <row r="1" spans="1:13" x14ac:dyDescent="0.25">
      <c r="A1" s="6" t="s">
        <v>0</v>
      </c>
      <c r="B1" s="6"/>
      <c r="C1" s="6"/>
      <c r="D1" s="6"/>
      <c r="E1" s="6"/>
      <c r="F1" s="5" t="s">
        <v>1</v>
      </c>
      <c r="G1" s="5"/>
    </row>
    <row r="3" spans="1:13" x14ac:dyDescent="0.25">
      <c r="A3" s="6" t="s">
        <v>2</v>
      </c>
      <c r="B3" s="6"/>
      <c r="C3" s="4">
        <v>125</v>
      </c>
      <c r="D3" s="4" t="s">
        <v>3</v>
      </c>
    </row>
    <row r="5" spans="1:13" x14ac:dyDescent="0.25">
      <c r="A5" s="3"/>
      <c r="B5" s="3"/>
      <c r="C5" s="5" t="s">
        <v>13</v>
      </c>
      <c r="D5" s="5"/>
      <c r="E5" s="2">
        <f>2690/C3</f>
        <v>21.52</v>
      </c>
      <c r="F5" t="s">
        <v>4</v>
      </c>
      <c r="G5" t="s">
        <v>12</v>
      </c>
      <c r="I5" s="5" t="s">
        <v>13</v>
      </c>
      <c r="J5" s="5"/>
      <c r="K5" s="2">
        <f>2745/C3</f>
        <v>21.96</v>
      </c>
      <c r="L5" t="s">
        <v>4</v>
      </c>
      <c r="M5" t="s">
        <v>5</v>
      </c>
    </row>
    <row r="6" spans="1:13" x14ac:dyDescent="0.25">
      <c r="A6" s="3"/>
      <c r="B6" s="3"/>
      <c r="C6" s="5" t="s">
        <v>6</v>
      </c>
      <c r="D6" s="5"/>
      <c r="E6" s="2">
        <f>E5+0.1</f>
        <v>21.62</v>
      </c>
      <c r="F6" t="s">
        <v>4</v>
      </c>
      <c r="I6" s="5" t="s">
        <v>6</v>
      </c>
      <c r="J6" s="5"/>
      <c r="K6" s="2">
        <f>K5+0.1</f>
        <v>22.060000000000002</v>
      </c>
      <c r="L6" t="s">
        <v>4</v>
      </c>
    </row>
    <row r="7" spans="1:13" x14ac:dyDescent="0.25">
      <c r="C7" s="5" t="s">
        <v>7</v>
      </c>
      <c r="D7" s="5"/>
      <c r="E7" s="2">
        <f>E5+E6+0.3</f>
        <v>43.44</v>
      </c>
      <c r="F7" t="s">
        <v>4</v>
      </c>
      <c r="I7" s="5" t="s">
        <v>7</v>
      </c>
      <c r="J7" s="5"/>
      <c r="K7" s="2">
        <f>K5+K6+0.1</f>
        <v>44.120000000000005</v>
      </c>
      <c r="L7" t="s">
        <v>4</v>
      </c>
    </row>
    <row r="8" spans="1:13" x14ac:dyDescent="0.25">
      <c r="C8" s="5" t="s">
        <v>8</v>
      </c>
      <c r="D8" s="5"/>
      <c r="E8" s="2">
        <f>550/C3</f>
        <v>4.4000000000000004</v>
      </c>
      <c r="F8" t="s">
        <v>4</v>
      </c>
      <c r="I8" s="5" t="s">
        <v>8</v>
      </c>
      <c r="J8" s="5"/>
      <c r="K8" s="2">
        <f>550/C3</f>
        <v>4.4000000000000004</v>
      </c>
      <c r="L8" t="s">
        <v>4</v>
      </c>
    </row>
    <row r="9" spans="1:13" x14ac:dyDescent="0.25">
      <c r="C9" s="5" t="s">
        <v>9</v>
      </c>
      <c r="D9" s="5"/>
      <c r="E9">
        <f>ROUND(4750/C3,0)</f>
        <v>38</v>
      </c>
      <c r="F9" t="s">
        <v>11</v>
      </c>
      <c r="I9" s="5" t="s">
        <v>9</v>
      </c>
      <c r="J9" s="5"/>
      <c r="K9">
        <f>ROUND(4750/C3,0)</f>
        <v>38</v>
      </c>
      <c r="L9" t="s">
        <v>11</v>
      </c>
    </row>
    <row r="10" spans="1:13" x14ac:dyDescent="0.25">
      <c r="C10" s="5" t="s">
        <v>10</v>
      </c>
      <c r="D10" s="5"/>
      <c r="E10" s="2">
        <f>E7+E8</f>
        <v>47.839999999999996</v>
      </c>
      <c r="F10" t="s">
        <v>4</v>
      </c>
      <c r="I10" s="5" t="s">
        <v>10</v>
      </c>
      <c r="J10" s="5"/>
      <c r="K10" s="2">
        <f>K7+K8</f>
        <v>48.52</v>
      </c>
      <c r="L10" t="s">
        <v>4</v>
      </c>
    </row>
    <row r="11" spans="1:13" x14ac:dyDescent="0.25">
      <c r="C11" s="5"/>
      <c r="D11" s="5"/>
      <c r="E11" s="5" t="str">
        <f>IF(E10&gt;47.9,"Cannot be made with 4' dowel","")</f>
        <v/>
      </c>
      <c r="F11" s="5"/>
      <c r="G11" s="5"/>
      <c r="K11" s="1" t="str">
        <f>IF(I10&gt;47.8,"Cannot be made with 4' dowel","")</f>
        <v>Cannot be made with 4' dowel</v>
      </c>
      <c r="L11" s="1"/>
      <c r="M11" s="1"/>
    </row>
    <row r="12" spans="1:13" x14ac:dyDescent="0.25">
      <c r="C12" s="5"/>
      <c r="D12" s="5"/>
      <c r="J12" s="1"/>
      <c r="K12" s="1"/>
      <c r="L12" s="1"/>
    </row>
    <row r="14" spans="1:13" x14ac:dyDescent="0.25">
      <c r="F14" s="3"/>
    </row>
    <row r="15" spans="1:13" x14ac:dyDescent="0.25">
      <c r="A15" s="3"/>
      <c r="B15" s="3"/>
    </row>
    <row r="16" spans="1:13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</sheetData>
  <mergeCells count="18">
    <mergeCell ref="I5:J5"/>
    <mergeCell ref="I6:J6"/>
    <mergeCell ref="I7:J7"/>
    <mergeCell ref="I9:J9"/>
    <mergeCell ref="I10:J10"/>
    <mergeCell ref="I8:J8"/>
    <mergeCell ref="C12:D12"/>
    <mergeCell ref="A1:E1"/>
    <mergeCell ref="F1:G1"/>
    <mergeCell ref="C5:D5"/>
    <mergeCell ref="E11:G11"/>
    <mergeCell ref="A3:B3"/>
    <mergeCell ref="C8:D8"/>
    <mergeCell ref="C7:D7"/>
    <mergeCell ref="C6:D6"/>
    <mergeCell ref="C9:D9"/>
    <mergeCell ref="C10:D10"/>
    <mergeCell ref="C11:D11"/>
  </mergeCells>
  <conditionalFormatting sqref="E11 F14 J12:L12 K11">
    <cfRule type="containsText" dxfId="0" priority="2" operator="containsText" text="dowel">
      <formula>NOT(ISERROR(SEARCH("dowel",E11)))</formula>
    </cfRule>
  </conditionalFormatting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AutoSketch.Drawing.7" shapeId="1027" r:id="rId4">
          <objectPr defaultSize="0" autoPict="0" r:id="rId5">
            <anchor moveWithCells="1">
              <from>
                <xdr:col>1</xdr:col>
                <xdr:colOff>0</xdr:colOff>
                <xdr:row>11</xdr:row>
                <xdr:rowOff>190500</xdr:rowOff>
              </from>
              <to>
                <xdr:col>9</xdr:col>
                <xdr:colOff>600075</xdr:colOff>
                <xdr:row>33</xdr:row>
                <xdr:rowOff>152400</xdr:rowOff>
              </to>
            </anchor>
          </objectPr>
        </oleObject>
      </mc:Choice>
      <mc:Fallback>
        <oleObject progId="AutoSketch.Drawing.7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2014-01-14T22:43:41Z</dcterms:modified>
</cp:coreProperties>
</file>